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LIAS SOEIRO\Documents\COLARES\COLARES 2024\CONSTRUTORA W DAMASCENO\MEDIÇÕES RAMPA TAUAPARÁ\5º-1º - BOLETIM DE MEDIÇÃO\"/>
    </mc:Choice>
  </mc:AlternateContent>
  <xr:revisionPtr revIDLastSave="0" documentId="13_ncr:1_{C65DF26C-74DB-4904-92CC-82B8E03DCA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M 05" sheetId="1" r:id="rId1"/>
  </sheets>
  <definedNames>
    <definedName name="_xlnm._FilterDatabase" localSheetId="0" hidden="1">'BM 05'!$A$8:$K$8</definedName>
    <definedName name="_xlnm.Print_Area" localSheetId="0">'BM 05'!$A$1:$R$31</definedName>
  </definedNames>
  <calcPr calcId="191029"/>
</workbook>
</file>

<file path=xl/calcChain.xml><?xml version="1.0" encoding="utf-8"?>
<calcChain xmlns="http://schemas.openxmlformats.org/spreadsheetml/2006/main">
  <c r="L24" i="1" l="1"/>
  <c r="L21" i="1"/>
  <c r="L20" i="1"/>
  <c r="L17" i="1"/>
  <c r="L14" i="1"/>
  <c r="L11" i="1"/>
  <c r="R25" i="1"/>
  <c r="R17" i="1"/>
  <c r="K11" i="1"/>
  <c r="P24" i="1"/>
  <c r="P25" i="1" s="1"/>
  <c r="P21" i="1"/>
  <c r="P20" i="1"/>
  <c r="P11" i="1"/>
  <c r="N20" i="1"/>
  <c r="J20" i="1"/>
  <c r="J17" i="1"/>
  <c r="J14" i="1"/>
  <c r="J11" i="1"/>
  <c r="I14" i="1"/>
  <c r="R14" i="1" s="1"/>
  <c r="R12" i="1"/>
  <c r="R13" i="1"/>
  <c r="R15" i="1"/>
  <c r="R16" i="1"/>
  <c r="R18" i="1"/>
  <c r="R19" i="1"/>
  <c r="R20" i="1"/>
  <c r="R21" i="1"/>
  <c r="R22" i="1"/>
  <c r="R23" i="1"/>
  <c r="Q17" i="1"/>
  <c r="Q20" i="1"/>
  <c r="Q21" i="1"/>
  <c r="O17" i="1"/>
  <c r="O20" i="1"/>
  <c r="O21" i="1"/>
  <c r="O24" i="1"/>
  <c r="Q24" i="1" s="1"/>
  <c r="R24" i="1" s="1"/>
  <c r="O11" i="1"/>
  <c r="Q11" i="1" s="1"/>
  <c r="R11" i="1" s="1"/>
  <c r="N12" i="1"/>
  <c r="N13" i="1"/>
  <c r="N15" i="1"/>
  <c r="N16" i="1"/>
  <c r="N18" i="1"/>
  <c r="N19" i="1"/>
  <c r="N22" i="1"/>
  <c r="N23" i="1"/>
  <c r="N11" i="1"/>
  <c r="N25" i="1" l="1"/>
  <c r="P5" i="1" s="1"/>
  <c r="K27" i="1"/>
  <c r="P4" i="1"/>
</calcChain>
</file>

<file path=xl/sharedStrings.xml><?xml version="1.0" encoding="utf-8"?>
<sst xmlns="http://schemas.openxmlformats.org/spreadsheetml/2006/main" count="81" uniqueCount="64">
  <si>
    <r>
      <t xml:space="preserve"> Número: </t>
    </r>
    <r>
      <rPr>
        <sz val="13"/>
        <color rgb="FF000000"/>
        <rFont val="Calibri"/>
      </rPr>
      <t>74</t>
    </r>
  </si>
  <si>
    <r>
      <t xml:space="preserve">BDI Padrão: </t>
    </r>
    <r>
      <rPr>
        <b/>
        <sz val="13"/>
        <color rgb="FF000000"/>
        <rFont val="Calibri"/>
      </rPr>
      <t>24,960%</t>
    </r>
  </si>
  <si>
    <r>
      <rPr>
        <sz val="12"/>
        <color rgb="FF000000"/>
        <rFont val="Calibri"/>
      </rPr>
      <t xml:space="preserve">Cliente: </t>
    </r>
    <r>
      <rPr>
        <b/>
        <sz val="12"/>
        <color rgb="FF000000"/>
        <rFont val="Calibri"/>
      </rPr>
      <t>PREFEITURA MUNICIPAL DE COLARES</t>
    </r>
    <r>
      <rPr>
        <sz val="12"/>
        <color rgb="FF000000"/>
        <rFont val="Calibri"/>
      </rPr>
      <t xml:space="preserve">
Obra: </t>
    </r>
    <r>
      <rPr>
        <b/>
        <sz val="12"/>
        <color rgb="FF000000"/>
        <rFont val="Calibri"/>
      </rPr>
      <t>CONVITE N 005/2023 - PMC DATA 17/01/2024 AS 9HS - CONSTRUÇÃO DE RAMPAS EM CONCRETO ARMADO NAS COMUNIDADES DE TERRA AMARELA, TAUAPARÁ, CACAU E ARACÊ, ZONA RURAL DO MUNICIPIO DE COLARES/PA</t>
    </r>
  </si>
  <si>
    <t>Item</t>
  </si>
  <si>
    <t>Tipo</t>
  </si>
  <si>
    <t>Banco</t>
  </si>
  <si>
    <t>Código</t>
  </si>
  <si>
    <t>Descrição</t>
  </si>
  <si>
    <t>Un.</t>
  </si>
  <si>
    <t>Qtd.</t>
  </si>
  <si>
    <t>Preço Unit</t>
  </si>
  <si>
    <t>Preço com BDI</t>
  </si>
  <si>
    <t>Total sem BDI</t>
  </si>
  <si>
    <t>Total</t>
  </si>
  <si>
    <t xml:space="preserve"> 1</t>
  </si>
  <si>
    <t>ADMINISTRAÇÃO LOCAL</t>
  </si>
  <si>
    <t xml:space="preserve"> 1.1</t>
  </si>
  <si>
    <t>Composição</t>
  </si>
  <si>
    <t>SINAPI</t>
  </si>
  <si>
    <t>ENCARREGADO GERAL COM ENCARGOS COMPLEMENTARES</t>
  </si>
  <si>
    <t>H</t>
  </si>
  <si>
    <t xml:space="preserve"> 2</t>
  </si>
  <si>
    <t>SERVIÇOS PRELIMINARES</t>
  </si>
  <si>
    <t xml:space="preserve"> 2.1</t>
  </si>
  <si>
    <t>SEDOP</t>
  </si>
  <si>
    <t>011340</t>
  </si>
  <si>
    <t>Placa de obra em lona com plotagem de gráfica</t>
  </si>
  <si>
    <t>m²</t>
  </si>
  <si>
    <t xml:space="preserve"> 3</t>
  </si>
  <si>
    <t>MOVIMENTO DE TERRA</t>
  </si>
  <si>
    <t xml:space="preserve"> 3.1</t>
  </si>
  <si>
    <t>030010</t>
  </si>
  <si>
    <t>Escavação manual ate 1.50m de profundidade</t>
  </si>
  <si>
    <t>m³</t>
  </si>
  <si>
    <t xml:space="preserve"> 4</t>
  </si>
  <si>
    <t>FUNDAÇÕES</t>
  </si>
  <si>
    <t xml:space="preserve"> 4.1</t>
  </si>
  <si>
    <t>040283</t>
  </si>
  <si>
    <t>Bloco em concreto armado p/ fundaçao (incl. forma)</t>
  </si>
  <si>
    <t xml:space="preserve"> 4.2</t>
  </si>
  <si>
    <t>040284</t>
  </si>
  <si>
    <t>Baldrame em concreto armado c/ cinta de amarração</t>
  </si>
  <si>
    <t xml:space="preserve"> 5</t>
  </si>
  <si>
    <t>ESTRUTURAS</t>
  </si>
  <si>
    <t xml:space="preserve"> 5.1</t>
  </si>
  <si>
    <t>050766</t>
  </si>
  <si>
    <t>Concreto armado fck=25MPA c/ forma mad. branca (incl. lançamento e  adensamento)</t>
  </si>
  <si>
    <t>Total do BDI</t>
  </si>
  <si>
    <t xml:space="preserve">Edson Ary Fontes </t>
  </si>
  <si>
    <t>Engenheiro Civil</t>
  </si>
  <si>
    <t>CREA/Pa 2774D</t>
  </si>
  <si>
    <r>
      <rPr>
        <b/>
        <sz val="11"/>
        <color rgb="FF000000"/>
        <rFont val="Calibri"/>
      </rPr>
      <t>Bancos:</t>
    </r>
    <r>
      <rPr>
        <sz val="11"/>
        <color rgb="FF000000"/>
        <rFont val="Calibri"/>
      </rPr>
      <t xml:space="preserve">
SINAPI: PA 10/2023 SEDOP: PA05/2023 (Preço desonerado)</t>
    </r>
  </si>
  <si>
    <t>Planilha Sintética Simples Tauapara</t>
  </si>
  <si>
    <t>%</t>
  </si>
  <si>
    <t>QUANT</t>
  </si>
  <si>
    <t>VALOR</t>
  </si>
  <si>
    <t>QUANT.</t>
  </si>
  <si>
    <t>VALOR MEDIDO</t>
  </si>
  <si>
    <t>ACUMULADO</t>
  </si>
  <si>
    <t>SALDO</t>
  </si>
  <si>
    <t>5° BOLETIM DE MEDIÇÃO DE 30/05/2025 A 30/06/2025</t>
  </si>
  <si>
    <t>CONSTRUTORA W DAMASCENO LTDA -46.716.481/0001-37</t>
  </si>
  <si>
    <t>VALOR DO CONTRATO</t>
  </si>
  <si>
    <t>VALOR MEDIDO/EXECUTADO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</si>
</sst>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#,##0.0000"/>
    <numFmt numFmtId="165" formatCode="0.000"/>
  </numFmts>
  <fonts count="13" x14ac:knownFonts="1">
    <font>
      <sz val="11"/>
      <color rgb="FF000000"/>
      <name val="Calibri"/>
    </font>
    <font>
      <sz val="13"/>
      <color rgb="FF000000"/>
      <name val="Calibri"/>
    </font>
    <font>
      <sz val="12"/>
      <color rgb="FF000000"/>
      <name val="Calibri"/>
    </font>
    <font>
      <b/>
      <sz val="20"/>
      <color rgb="FF000000"/>
      <name val="Calibri"/>
    </font>
    <font>
      <b/>
      <sz val="12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b/>
      <sz val="9"/>
      <name val="Arial"/>
      <family val="2"/>
    </font>
    <font>
      <sz val="11"/>
      <color rgb="FF000000"/>
      <name val="Calibri"/>
    </font>
    <font>
      <b/>
      <sz val="11"/>
      <color rgb="FF000000"/>
      <name val="Calibri"/>
      <family val="2"/>
    </font>
    <font>
      <b/>
      <strike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D5D5D5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81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1" fillId="2" borderId="1" xfId="0" applyFont="1" applyFill="1" applyBorder="1"/>
    <xf numFmtId="0" fontId="0" fillId="3" borderId="3" xfId="0" applyFill="1" applyBorder="1"/>
    <xf numFmtId="0" fontId="2" fillId="4" borderId="3" xfId="0" applyFont="1" applyFill="1" applyBorder="1"/>
    <xf numFmtId="0" fontId="2" fillId="4" borderId="3" xfId="0" applyFont="1" applyFill="1" applyBorder="1" applyAlignment="1">
      <alignment wrapText="1"/>
    </xf>
    <xf numFmtId="4" fontId="2" fillId="4" borderId="3" xfId="0" applyNumberFormat="1" applyFont="1" applyFill="1" applyBorder="1"/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0" fontId="0" fillId="2" borderId="4" xfId="0" applyFill="1" applyBorder="1"/>
    <xf numFmtId="0" fontId="0" fillId="2" borderId="5" xfId="0" applyFill="1" applyBorder="1"/>
    <xf numFmtId="0" fontId="1" fillId="2" borderId="7" xfId="0" applyFont="1" applyFill="1" applyBorder="1"/>
    <xf numFmtId="0" fontId="0" fillId="2" borderId="0" xfId="0" applyFill="1"/>
    <xf numFmtId="0" fontId="1" fillId="2" borderId="8" xfId="0" applyFont="1" applyFill="1" applyBorder="1"/>
    <xf numFmtId="0" fontId="1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10" xfId="0" applyFill="1" applyBorder="1"/>
    <xf numFmtId="0" fontId="0" fillId="2" borderId="8" xfId="0" applyFill="1" applyBorder="1"/>
    <xf numFmtId="0" fontId="0" fillId="3" borderId="11" xfId="0" applyFill="1" applyBorder="1"/>
    <xf numFmtId="0" fontId="2" fillId="4" borderId="11" xfId="0" applyFont="1" applyFill="1" applyBorder="1"/>
    <xf numFmtId="0" fontId="0" fillId="0" borderId="11" xfId="0" applyBorder="1"/>
    <xf numFmtId="0" fontId="0" fillId="0" borderId="8" xfId="0" applyBorder="1"/>
    <xf numFmtId="0" fontId="0" fillId="0" borderId="0" xfId="0" applyAlignment="1">
      <alignment wrapText="1"/>
    </xf>
    <xf numFmtId="4" fontId="0" fillId="0" borderId="0" xfId="0" applyNumberFormat="1"/>
    <xf numFmtId="4" fontId="4" fillId="0" borderId="0" xfId="0" applyNumberFormat="1" applyFont="1"/>
    <xf numFmtId="0" fontId="8" fillId="5" borderId="0" xfId="1" applyFont="1" applyFill="1" applyAlignment="1">
      <alignment horizontal="left" vertical="center"/>
    </xf>
    <xf numFmtId="0" fontId="0" fillId="0" borderId="13" xfId="0" applyBorder="1"/>
    <xf numFmtId="0" fontId="0" fillId="0" borderId="14" xfId="0" applyBorder="1"/>
    <xf numFmtId="0" fontId="0" fillId="5" borderId="14" xfId="0" applyFill="1" applyBorder="1"/>
    <xf numFmtId="0" fontId="9" fillId="5" borderId="14" xfId="0" applyFont="1" applyFill="1" applyBorder="1" applyAlignment="1">
      <alignment horizontal="center" vertical="center" wrapText="1"/>
    </xf>
    <xf numFmtId="10" fontId="0" fillId="2" borderId="2" xfId="3" applyNumberFormat="1" applyFont="1" applyFill="1" applyBorder="1"/>
    <xf numFmtId="4" fontId="0" fillId="0" borderId="15" xfId="0" applyNumberFormat="1" applyBorder="1"/>
    <xf numFmtId="4" fontId="2" fillId="4" borderId="15" xfId="0" applyNumberFormat="1" applyFont="1" applyFill="1" applyBorder="1"/>
    <xf numFmtId="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5" xfId="0" applyFill="1" applyBorder="1"/>
    <xf numFmtId="49" fontId="12" fillId="0" borderId="8" xfId="3" applyNumberFormat="1" applyFont="1" applyBorder="1" applyAlignment="1">
      <alignment horizontal="center"/>
    </xf>
    <xf numFmtId="0" fontId="11" fillId="0" borderId="0" xfId="0" applyFont="1"/>
    <xf numFmtId="0" fontId="11" fillId="0" borderId="9" xfId="0" applyFont="1" applyBorder="1"/>
    <xf numFmtId="44" fontId="0" fillId="0" borderId="3" xfId="2" applyFont="1" applyBorder="1" applyAlignment="1">
      <alignment horizontal="center" vertical="center"/>
    </xf>
    <xf numFmtId="44" fontId="0" fillId="0" borderId="12" xfId="2" applyFont="1" applyBorder="1" applyAlignment="1">
      <alignment horizontal="center" vertical="center"/>
    </xf>
    <xf numFmtId="9" fontId="0" fillId="0" borderId="11" xfId="3" applyFont="1" applyBorder="1" applyAlignment="1">
      <alignment horizontal="center" vertical="center"/>
    </xf>
    <xf numFmtId="44" fontId="0" fillId="0" borderId="0" xfId="0" applyNumberFormat="1"/>
    <xf numFmtId="9" fontId="0" fillId="0" borderId="0" xfId="3" applyFont="1"/>
    <xf numFmtId="44" fontId="0" fillId="0" borderId="0" xfId="2" applyFont="1"/>
    <xf numFmtId="164" fontId="0" fillId="0" borderId="3" xfId="0" applyNumberFormat="1" applyBorder="1" applyAlignment="1">
      <alignment horizontal="center" vertical="center"/>
    </xf>
    <xf numFmtId="10" fontId="0" fillId="0" borderId="0" xfId="3" applyNumberFormat="1" applyFont="1"/>
    <xf numFmtId="165" fontId="0" fillId="0" borderId="0" xfId="0" applyNumberFormat="1"/>
    <xf numFmtId="2" fontId="0" fillId="0" borderId="0" xfId="0" applyNumberForma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4" fontId="11" fillId="0" borderId="19" xfId="2" applyFont="1" applyBorder="1" applyAlignment="1">
      <alignment horizontal="center"/>
    </xf>
    <xf numFmtId="44" fontId="11" fillId="0" borderId="20" xfId="2" applyFont="1" applyBorder="1" applyAlignment="1">
      <alignment horizontal="center"/>
    </xf>
    <xf numFmtId="44" fontId="11" fillId="0" borderId="21" xfId="2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44" fontId="11" fillId="0" borderId="3" xfId="2" applyFont="1" applyBorder="1" applyAlignment="1">
      <alignment horizontal="center"/>
    </xf>
    <xf numFmtId="44" fontId="11" fillId="0" borderId="12" xfId="2" applyFont="1" applyBorder="1" applyAlignment="1">
      <alignment horizontal="center"/>
    </xf>
    <xf numFmtId="44" fontId="11" fillId="0" borderId="3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2" borderId="8" xfId="0" applyFill="1" applyBorder="1" applyAlignment="1">
      <alignment vertical="center" wrapText="1"/>
    </xf>
    <xf numFmtId="0" fontId="2" fillId="2" borderId="0" xfId="0" applyFont="1" applyFill="1"/>
    <xf numFmtId="0" fontId="2" fillId="2" borderId="0" xfId="0" applyFont="1" applyFill="1" applyAlignment="1">
      <alignment horizontal="left" vertical="center" wrapText="1"/>
    </xf>
    <xf numFmtId="0" fontId="8" fillId="5" borderId="0" xfId="1" applyFont="1" applyFill="1" applyAlignment="1">
      <alignment horizontal="left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9" fontId="0" fillId="0" borderId="11" xfId="3" applyFont="1" applyBorder="1" applyAlignment="1">
      <alignment horizontal="center"/>
    </xf>
    <xf numFmtId="9" fontId="0" fillId="0" borderId="16" xfId="3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44" fontId="11" fillId="0" borderId="12" xfId="0" applyNumberFormat="1" applyFont="1" applyBorder="1" applyAlignment="1">
      <alignment horizontal="center" vertical="center"/>
    </xf>
    <xf numFmtId="44" fontId="11" fillId="0" borderId="3" xfId="0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</cellXfs>
  <cellStyles count="4">
    <cellStyle name="Moeda" xfId="2" builtinId="4"/>
    <cellStyle name="Normal" xfId="0" builtinId="0"/>
    <cellStyle name="Normal 2" xfId="1" xr:uid="{8042902A-F764-4E00-95AD-EC3A36FF5796}"/>
    <cellStyle name="Porcentagem" xfId="3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0</xdr:row>
      <xdr:rowOff>0</xdr:rowOff>
    </xdr:from>
    <xdr:to>
      <xdr:col>7</xdr:col>
      <xdr:colOff>182880</xdr:colOff>
      <xdr:row>0</xdr:row>
      <xdr:rowOff>1276350</xdr:rowOff>
    </xdr:to>
    <xdr:pic>
      <xdr:nvPicPr>
        <xdr:cNvPr id="3" name="Imagem 2" descr="Uma imagem contendo Texto&#10;&#10;Descrição gerada automaticamente">
          <a:extLst>
            <a:ext uri="{FF2B5EF4-FFF2-40B4-BE49-F238E27FC236}">
              <a16:creationId xmlns:a16="http://schemas.microsoft.com/office/drawing/2014/main" id="{7B4DE7B6-22DA-4AF1-B9DD-86F50BD87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0"/>
          <a:ext cx="5038725" cy="1276350"/>
        </a:xfrm>
        <a:prstGeom prst="rect">
          <a:avLst/>
        </a:prstGeom>
      </xdr:spPr>
    </xdr:pic>
    <xdr:clientData/>
  </xdr:twoCellAnchor>
  <xdr:twoCellAnchor editAs="oneCell">
    <xdr:from>
      <xdr:col>11</xdr:col>
      <xdr:colOff>129541</xdr:colOff>
      <xdr:row>0</xdr:row>
      <xdr:rowOff>76200</xdr:rowOff>
    </xdr:from>
    <xdr:to>
      <xdr:col>17</xdr:col>
      <xdr:colOff>332449</xdr:colOff>
      <xdr:row>0</xdr:row>
      <xdr:rowOff>1150620</xdr:rowOff>
    </xdr:to>
    <xdr:pic>
      <xdr:nvPicPr>
        <xdr:cNvPr id="2" name="Imagem 1" descr="Uma imagem contendo Texto&#10;&#10;Descrição gerada automaticamente">
          <a:extLst>
            <a:ext uri="{FF2B5EF4-FFF2-40B4-BE49-F238E27FC236}">
              <a16:creationId xmlns:a16="http://schemas.microsoft.com/office/drawing/2014/main" id="{D3B7719A-5977-4E77-BF78-AE837526A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7901" y="76200"/>
          <a:ext cx="4363428" cy="10744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view="pageBreakPreview" zoomScaleNormal="100" zoomScaleSheetLayoutView="100" workbookViewId="0">
      <selection activeCell="O15" sqref="O15"/>
    </sheetView>
  </sheetViews>
  <sheetFormatPr defaultRowHeight="15" x14ac:dyDescent="0.25"/>
  <cols>
    <col min="1" max="1" width="4.85546875" customWidth="1"/>
    <col min="2" max="2" width="7.85546875" customWidth="1"/>
    <col min="3" max="3" width="6" customWidth="1"/>
    <col min="4" max="4" width="8.28515625" customWidth="1"/>
    <col min="5" max="5" width="51.28515625" customWidth="1"/>
    <col min="6" max="6" width="5.5703125" customWidth="1"/>
    <col min="7" max="7" width="8.7109375" customWidth="1"/>
    <col min="8" max="8" width="10.42578125" customWidth="1"/>
    <col min="9" max="9" width="12.28515625" customWidth="1"/>
    <col min="10" max="10" width="10.5703125" customWidth="1"/>
    <col min="11" max="11" width="10.140625" customWidth="1"/>
    <col min="12" max="12" width="7.7109375" customWidth="1"/>
    <col min="13" max="13" width="9.85546875" customWidth="1"/>
    <col min="14" max="14" width="13.42578125" customWidth="1"/>
    <col min="15" max="15" width="8.42578125" customWidth="1"/>
    <col min="16" max="16" width="12.85546875" customWidth="1"/>
    <col min="17" max="17" width="8.28515625" customWidth="1"/>
    <col min="18" max="18" width="14.42578125" customWidth="1"/>
    <col min="19" max="19" width="14" customWidth="1"/>
  </cols>
  <sheetData>
    <row r="1" spans="1:19" ht="108" customHeight="1" thickBot="1" x14ac:dyDescent="0.3">
      <c r="A1" s="11"/>
      <c r="B1" s="12"/>
      <c r="C1" s="12"/>
      <c r="D1" s="12"/>
      <c r="E1" s="12"/>
      <c r="F1" s="12"/>
      <c r="G1" s="12"/>
      <c r="H1" s="12"/>
      <c r="I1" s="12"/>
      <c r="J1" s="12"/>
      <c r="K1" s="12"/>
      <c r="L1" s="51"/>
      <c r="M1" s="52"/>
      <c r="N1" s="52"/>
      <c r="O1" s="52"/>
      <c r="P1" s="52"/>
      <c r="Q1" s="52"/>
      <c r="R1" s="53"/>
    </row>
    <row r="2" spans="1:19" ht="17.100000000000001" customHeight="1" x14ac:dyDescent="0.3">
      <c r="A2" s="13" t="s">
        <v>0</v>
      </c>
      <c r="B2" s="1"/>
      <c r="C2" s="1"/>
      <c r="D2" s="1"/>
      <c r="E2" s="3"/>
      <c r="F2" s="1"/>
      <c r="G2" s="1"/>
      <c r="H2" s="1"/>
      <c r="I2" s="1" t="s">
        <v>1</v>
      </c>
      <c r="J2" s="1"/>
      <c r="K2" s="1"/>
      <c r="L2" s="54" t="s">
        <v>60</v>
      </c>
      <c r="M2" s="55"/>
      <c r="N2" s="55"/>
      <c r="O2" s="55"/>
      <c r="P2" s="55"/>
      <c r="Q2" s="55"/>
      <c r="R2" s="56"/>
    </row>
    <row r="3" spans="1:19" ht="60" customHeight="1" x14ac:dyDescent="0.25">
      <c r="A3" s="66" t="s">
        <v>51</v>
      </c>
      <c r="B3" s="67"/>
      <c r="C3" s="67"/>
      <c r="D3" s="14"/>
      <c r="E3" s="68" t="s">
        <v>2</v>
      </c>
      <c r="F3" s="68"/>
      <c r="G3" s="68"/>
      <c r="H3" s="68"/>
      <c r="I3" s="68"/>
      <c r="J3" s="68"/>
      <c r="K3" s="68"/>
      <c r="L3" s="57" t="s">
        <v>61</v>
      </c>
      <c r="M3" s="58"/>
      <c r="N3" s="58"/>
      <c r="O3" s="58"/>
      <c r="P3" s="58"/>
      <c r="Q3" s="58"/>
      <c r="R3" s="59"/>
    </row>
    <row r="4" spans="1:19" ht="17.100000000000001" customHeight="1" x14ac:dyDescent="0.3">
      <c r="A4" s="15"/>
      <c r="B4" s="14"/>
      <c r="C4" s="14"/>
      <c r="D4" s="14"/>
      <c r="E4" s="16"/>
      <c r="F4" s="14"/>
      <c r="G4" s="14"/>
      <c r="H4" s="14"/>
      <c r="I4" s="14"/>
      <c r="J4" s="14"/>
      <c r="K4" s="14"/>
      <c r="L4" s="60" t="s">
        <v>62</v>
      </c>
      <c r="M4" s="61"/>
      <c r="N4" s="61"/>
      <c r="O4" s="61"/>
      <c r="P4" s="62">
        <f>K28</f>
        <v>59585.34</v>
      </c>
      <c r="Q4" s="62"/>
      <c r="R4" s="63"/>
    </row>
    <row r="5" spans="1:19" ht="20.100000000000001" customHeight="1" x14ac:dyDescent="0.4">
      <c r="A5" s="15"/>
      <c r="B5" s="14"/>
      <c r="C5" s="14"/>
      <c r="D5" s="14"/>
      <c r="E5" s="17" t="s">
        <v>52</v>
      </c>
      <c r="F5" s="14"/>
      <c r="G5" s="14"/>
      <c r="H5" s="14"/>
      <c r="I5" s="14"/>
      <c r="J5" s="14"/>
      <c r="K5" s="14"/>
      <c r="L5" s="60" t="s">
        <v>63</v>
      </c>
      <c r="M5" s="61"/>
      <c r="N5" s="61"/>
      <c r="O5" s="61"/>
      <c r="P5" s="64">
        <f>N25</f>
        <v>30314.390799999997</v>
      </c>
      <c r="Q5" s="61"/>
      <c r="R5" s="65"/>
    </row>
    <row r="6" spans="1:19" x14ac:dyDescent="0.25">
      <c r="A6" s="18"/>
      <c r="B6" s="2"/>
      <c r="C6" s="2"/>
      <c r="D6" s="2"/>
      <c r="E6" s="2"/>
      <c r="F6" s="2"/>
      <c r="G6" s="2"/>
      <c r="H6" s="2"/>
      <c r="I6" s="2"/>
      <c r="J6" s="32">
        <v>0.24959999999999999</v>
      </c>
      <c r="K6" s="2"/>
      <c r="L6" s="72"/>
      <c r="M6" s="73"/>
      <c r="N6" s="73"/>
      <c r="O6" s="73"/>
      <c r="P6" s="73"/>
      <c r="Q6" s="73"/>
      <c r="R6" s="74"/>
    </row>
    <row r="7" spans="1:19" ht="8.1" customHeight="1" x14ac:dyDescent="0.25">
      <c r="A7" s="19"/>
      <c r="B7" s="14"/>
      <c r="C7" s="14"/>
      <c r="D7" s="14"/>
      <c r="E7" s="14"/>
      <c r="F7" s="14"/>
      <c r="G7" s="14"/>
      <c r="H7" s="14"/>
      <c r="I7" s="14"/>
      <c r="J7" s="14"/>
      <c r="K7" s="14"/>
      <c r="L7" s="72"/>
      <c r="M7" s="73"/>
      <c r="N7" s="73"/>
      <c r="O7" s="73"/>
      <c r="P7" s="73"/>
      <c r="Q7" s="73"/>
      <c r="R7" s="74"/>
    </row>
    <row r="8" spans="1:19" ht="20.100000000000001" customHeight="1" x14ac:dyDescent="0.25">
      <c r="A8" s="20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  <c r="H8" s="4" t="s">
        <v>10</v>
      </c>
      <c r="I8" s="4" t="s">
        <v>11</v>
      </c>
      <c r="J8" s="4" t="s">
        <v>12</v>
      </c>
      <c r="K8" s="37" t="s">
        <v>13</v>
      </c>
      <c r="L8" s="75"/>
      <c r="M8" s="58" t="s">
        <v>57</v>
      </c>
      <c r="N8" s="58"/>
      <c r="O8" s="58" t="s">
        <v>58</v>
      </c>
      <c r="P8" s="58"/>
      <c r="Q8" s="58" t="s">
        <v>59</v>
      </c>
      <c r="R8" s="59"/>
    </row>
    <row r="9" spans="1:19" ht="24.95" customHeight="1" thickBot="1" x14ac:dyDescent="0.3">
      <c r="A9" s="21" t="s">
        <v>14</v>
      </c>
      <c r="B9" s="5"/>
      <c r="C9" s="5"/>
      <c r="D9" s="5"/>
      <c r="E9" s="6" t="s">
        <v>15</v>
      </c>
      <c r="F9" s="5"/>
      <c r="G9" s="5"/>
      <c r="H9" s="7"/>
      <c r="I9" s="7"/>
      <c r="J9" s="7"/>
      <c r="K9" s="34">
        <v>9687.6</v>
      </c>
      <c r="L9" s="76"/>
      <c r="M9" s="70"/>
      <c r="N9" s="70"/>
      <c r="O9" s="70"/>
      <c r="P9" s="70"/>
      <c r="Q9" s="70"/>
      <c r="R9" s="71"/>
    </row>
    <row r="10" spans="1:19" x14ac:dyDescent="0.25">
      <c r="A10" s="22"/>
      <c r="B10" s="8"/>
      <c r="C10" s="8"/>
      <c r="D10" s="8"/>
      <c r="E10" s="9"/>
      <c r="F10" s="8"/>
      <c r="G10" s="8"/>
      <c r="H10" s="10"/>
      <c r="I10" s="10"/>
      <c r="J10" s="10"/>
      <c r="K10" s="33"/>
      <c r="L10" s="38" t="s">
        <v>53</v>
      </c>
      <c r="M10" s="39" t="s">
        <v>54</v>
      </c>
      <c r="N10" s="39" t="s">
        <v>55</v>
      </c>
      <c r="O10" s="39" t="s">
        <v>54</v>
      </c>
      <c r="P10" s="39" t="s">
        <v>55</v>
      </c>
      <c r="Q10" s="39" t="s">
        <v>56</v>
      </c>
      <c r="R10" s="40" t="s">
        <v>55</v>
      </c>
    </row>
    <row r="11" spans="1:19" ht="33" customHeight="1" x14ac:dyDescent="0.25">
      <c r="A11" s="22" t="s">
        <v>16</v>
      </c>
      <c r="B11" s="8" t="s">
        <v>17</v>
      </c>
      <c r="C11" s="8" t="s">
        <v>18</v>
      </c>
      <c r="D11" s="8">
        <v>90776</v>
      </c>
      <c r="E11" s="9" t="s">
        <v>19</v>
      </c>
      <c r="F11" s="8" t="s">
        <v>20</v>
      </c>
      <c r="G11" s="8">
        <v>360</v>
      </c>
      <c r="H11" s="10">
        <v>21.54</v>
      </c>
      <c r="I11" s="10">
        <v>26.91</v>
      </c>
      <c r="J11" s="10">
        <f>G11*H11</f>
        <v>7754.4</v>
      </c>
      <c r="K11" s="33">
        <f>I11*G11</f>
        <v>9687.6</v>
      </c>
      <c r="L11" s="43">
        <f>M11/G11</f>
        <v>0.33333333333333331</v>
      </c>
      <c r="M11" s="35">
        <v>120</v>
      </c>
      <c r="N11" s="41">
        <f>M11*I11</f>
        <v>3229.2</v>
      </c>
      <c r="O11" s="35">
        <f>G11-M11</f>
        <v>240</v>
      </c>
      <c r="P11" s="41">
        <f>O11*I11</f>
        <v>6458.4</v>
      </c>
      <c r="Q11" s="35">
        <f>O11</f>
        <v>240</v>
      </c>
      <c r="R11" s="42">
        <f>Q11*I11</f>
        <v>6458.4</v>
      </c>
      <c r="S11" s="46"/>
    </row>
    <row r="12" spans="1:19" ht="24.95" customHeight="1" x14ac:dyDescent="0.25">
      <c r="A12" s="21" t="s">
        <v>21</v>
      </c>
      <c r="B12" s="5"/>
      <c r="C12" s="5"/>
      <c r="D12" s="5"/>
      <c r="E12" s="6" t="s">
        <v>22</v>
      </c>
      <c r="F12" s="5"/>
      <c r="G12" s="5"/>
      <c r="H12" s="7"/>
      <c r="I12" s="7"/>
      <c r="J12" s="7"/>
      <c r="K12" s="34">
        <v>525.15</v>
      </c>
      <c r="L12" s="43"/>
      <c r="M12" s="36"/>
      <c r="N12" s="41">
        <f t="shared" ref="N12:N23" si="0">M12*I12</f>
        <v>0</v>
      </c>
      <c r="O12" s="35"/>
      <c r="P12" s="41"/>
      <c r="Q12" s="35"/>
      <c r="R12" s="42">
        <f t="shared" ref="R12:R24" si="1">Q12*I12</f>
        <v>0</v>
      </c>
      <c r="S12" s="46"/>
    </row>
    <row r="13" spans="1:19" x14ac:dyDescent="0.25">
      <c r="A13" s="22"/>
      <c r="B13" s="8"/>
      <c r="C13" s="8"/>
      <c r="D13" s="8"/>
      <c r="E13" s="9"/>
      <c r="F13" s="8"/>
      <c r="G13" s="8"/>
      <c r="H13" s="10"/>
      <c r="I13" s="10"/>
      <c r="J13" s="10"/>
      <c r="K13" s="33"/>
      <c r="L13" s="43"/>
      <c r="M13" s="36"/>
      <c r="N13" s="41">
        <f t="shared" si="0"/>
        <v>0</v>
      </c>
      <c r="O13" s="35"/>
      <c r="P13" s="41"/>
      <c r="Q13" s="35"/>
      <c r="R13" s="42">
        <f t="shared" si="1"/>
        <v>0</v>
      </c>
      <c r="S13" s="46"/>
    </row>
    <row r="14" spans="1:19" x14ac:dyDescent="0.25">
      <c r="A14" s="22" t="s">
        <v>23</v>
      </c>
      <c r="B14" s="8" t="s">
        <v>17</v>
      </c>
      <c r="C14" s="8" t="s">
        <v>24</v>
      </c>
      <c r="D14" s="8" t="s">
        <v>25</v>
      </c>
      <c r="E14" s="9" t="s">
        <v>26</v>
      </c>
      <c r="F14" s="8" t="s">
        <v>27</v>
      </c>
      <c r="G14" s="8">
        <v>3</v>
      </c>
      <c r="H14" s="10">
        <v>140.09</v>
      </c>
      <c r="I14" s="10">
        <f>H14+(H14*J6)</f>
        <v>175.05646400000001</v>
      </c>
      <c r="J14" s="10">
        <f>H14*G14</f>
        <v>420.27</v>
      </c>
      <c r="K14" s="33">
        <v>525.15</v>
      </c>
      <c r="L14" s="43">
        <f>M14/G14</f>
        <v>1</v>
      </c>
      <c r="M14" s="35">
        <v>3</v>
      </c>
      <c r="N14" s="41">
        <v>525.15</v>
      </c>
      <c r="O14" s="35"/>
      <c r="P14" s="41"/>
      <c r="Q14" s="35"/>
      <c r="R14" s="42">
        <f t="shared" si="1"/>
        <v>0</v>
      </c>
      <c r="S14" s="46"/>
    </row>
    <row r="15" spans="1:19" ht="24.95" customHeight="1" x14ac:dyDescent="0.25">
      <c r="A15" s="21" t="s">
        <v>28</v>
      </c>
      <c r="B15" s="5"/>
      <c r="C15" s="5"/>
      <c r="D15" s="5"/>
      <c r="E15" s="6" t="s">
        <v>29</v>
      </c>
      <c r="F15" s="5"/>
      <c r="G15" s="5"/>
      <c r="H15" s="7"/>
      <c r="I15" s="7"/>
      <c r="J15" s="7"/>
      <c r="K15" s="34">
        <v>1286.08</v>
      </c>
      <c r="L15" s="43"/>
      <c r="M15" s="36"/>
      <c r="N15" s="41">
        <f t="shared" si="0"/>
        <v>0</v>
      </c>
      <c r="O15" s="35"/>
      <c r="P15" s="41"/>
      <c r="Q15" s="35"/>
      <c r="R15" s="42">
        <f t="shared" si="1"/>
        <v>0</v>
      </c>
      <c r="S15" s="46"/>
    </row>
    <row r="16" spans="1:19" x14ac:dyDescent="0.25">
      <c r="A16" s="22"/>
      <c r="B16" s="8"/>
      <c r="C16" s="8"/>
      <c r="D16" s="8"/>
      <c r="E16" s="9"/>
      <c r="F16" s="8"/>
      <c r="G16" s="8"/>
      <c r="H16" s="10"/>
      <c r="I16" s="10"/>
      <c r="J16" s="10"/>
      <c r="K16" s="33"/>
      <c r="L16" s="43"/>
      <c r="M16" s="36"/>
      <c r="N16" s="41">
        <f t="shared" si="0"/>
        <v>0</v>
      </c>
      <c r="O16" s="35"/>
      <c r="P16" s="41"/>
      <c r="Q16" s="35"/>
      <c r="R16" s="42">
        <f t="shared" si="1"/>
        <v>0</v>
      </c>
      <c r="S16" s="46"/>
    </row>
    <row r="17" spans="1:19" x14ac:dyDescent="0.25">
      <c r="A17" s="22" t="s">
        <v>30</v>
      </c>
      <c r="B17" s="8" t="s">
        <v>17</v>
      </c>
      <c r="C17" s="8" t="s">
        <v>24</v>
      </c>
      <c r="D17" s="8" t="s">
        <v>31</v>
      </c>
      <c r="E17" s="9" t="s">
        <v>32</v>
      </c>
      <c r="F17" s="8" t="s">
        <v>33</v>
      </c>
      <c r="G17" s="8">
        <v>13.23</v>
      </c>
      <c r="H17" s="10">
        <v>77.8</v>
      </c>
      <c r="I17" s="10">
        <v>97.21</v>
      </c>
      <c r="J17" s="10">
        <f>H17*G17</f>
        <v>1029.2940000000001</v>
      </c>
      <c r="K17" s="33">
        <v>1286.08</v>
      </c>
      <c r="L17" s="43">
        <f>M17/G17</f>
        <v>0.51927437641723351</v>
      </c>
      <c r="M17" s="35">
        <v>6.87</v>
      </c>
      <c r="N17" s="41">
        <v>667.82</v>
      </c>
      <c r="O17" s="35">
        <f t="shared" ref="O17:O24" si="2">G17-M17</f>
        <v>6.36</v>
      </c>
      <c r="P17" s="41">
        <v>618.26</v>
      </c>
      <c r="Q17" s="35">
        <f t="shared" ref="Q17:Q24" si="3">O17</f>
        <v>6.36</v>
      </c>
      <c r="R17" s="42">
        <f>K17-N17</f>
        <v>618.25999999999988</v>
      </c>
      <c r="S17" s="46"/>
    </row>
    <row r="18" spans="1:19" ht="24.95" customHeight="1" x14ac:dyDescent="0.25">
      <c r="A18" s="21" t="s">
        <v>34</v>
      </c>
      <c r="B18" s="5"/>
      <c r="C18" s="5"/>
      <c r="D18" s="5"/>
      <c r="E18" s="6" t="s">
        <v>35</v>
      </c>
      <c r="F18" s="5"/>
      <c r="G18" s="5"/>
      <c r="H18" s="7"/>
      <c r="I18" s="7"/>
      <c r="J18" s="7"/>
      <c r="K18" s="34">
        <v>16750.43</v>
      </c>
      <c r="L18" s="43"/>
      <c r="M18" s="36"/>
      <c r="N18" s="41">
        <f t="shared" si="0"/>
        <v>0</v>
      </c>
      <c r="O18" s="35"/>
      <c r="P18" s="41"/>
      <c r="Q18" s="35"/>
      <c r="R18" s="42">
        <f t="shared" si="1"/>
        <v>0</v>
      </c>
      <c r="S18" s="46"/>
    </row>
    <row r="19" spans="1:19" x14ac:dyDescent="0.25">
      <c r="A19" s="22"/>
      <c r="B19" s="8"/>
      <c r="C19" s="8"/>
      <c r="D19" s="8"/>
      <c r="E19" s="9"/>
      <c r="F19" s="8"/>
      <c r="G19" s="8"/>
      <c r="H19" s="10"/>
      <c r="I19" s="10"/>
      <c r="J19" s="10"/>
      <c r="K19" s="33"/>
      <c r="L19" s="43"/>
      <c r="M19" s="36"/>
      <c r="N19" s="41">
        <f t="shared" si="0"/>
        <v>0</v>
      </c>
      <c r="O19" s="35"/>
      <c r="P19" s="41"/>
      <c r="Q19" s="35"/>
      <c r="R19" s="42">
        <f t="shared" si="1"/>
        <v>0</v>
      </c>
      <c r="S19" s="46"/>
    </row>
    <row r="20" spans="1:19" x14ac:dyDescent="0.25">
      <c r="A20" s="22" t="s">
        <v>36</v>
      </c>
      <c r="B20" s="8" t="s">
        <v>17</v>
      </c>
      <c r="C20" s="8" t="s">
        <v>24</v>
      </c>
      <c r="D20" s="8" t="s">
        <v>37</v>
      </c>
      <c r="E20" s="9" t="s">
        <v>38</v>
      </c>
      <c r="F20" s="8" t="s">
        <v>33</v>
      </c>
      <c r="G20" s="8">
        <v>2.59</v>
      </c>
      <c r="H20" s="10">
        <v>2956.73</v>
      </c>
      <c r="I20" s="10">
        <v>3694.72</v>
      </c>
      <c r="J20" s="10">
        <f>H20*G20</f>
        <v>7657.9306999999999</v>
      </c>
      <c r="K20" s="33">
        <v>9569.32</v>
      </c>
      <c r="L20" s="43">
        <f>M20/G20</f>
        <v>0.53667953667953672</v>
      </c>
      <c r="M20" s="35">
        <v>1.39</v>
      </c>
      <c r="N20" s="41">
        <f>I20*M20</f>
        <v>5135.6607999999997</v>
      </c>
      <c r="O20" s="35">
        <f t="shared" si="2"/>
        <v>1.2</v>
      </c>
      <c r="P20" s="41">
        <f>O20*I20</f>
        <v>4433.6639999999998</v>
      </c>
      <c r="Q20" s="35">
        <f t="shared" si="3"/>
        <v>1.2</v>
      </c>
      <c r="R20" s="42">
        <f t="shared" si="1"/>
        <v>4433.6639999999998</v>
      </c>
      <c r="S20" s="46"/>
    </row>
    <row r="21" spans="1:19" x14ac:dyDescent="0.25">
      <c r="A21" s="22" t="s">
        <v>39</v>
      </c>
      <c r="B21" s="8" t="s">
        <v>17</v>
      </c>
      <c r="C21" s="8" t="s">
        <v>24</v>
      </c>
      <c r="D21" s="8" t="s">
        <v>40</v>
      </c>
      <c r="E21" s="9" t="s">
        <v>41</v>
      </c>
      <c r="F21" s="8" t="s">
        <v>33</v>
      </c>
      <c r="G21" s="8">
        <v>2.08</v>
      </c>
      <c r="H21" s="10">
        <v>2762.86</v>
      </c>
      <c r="I21" s="10">
        <v>3452.46</v>
      </c>
      <c r="J21" s="10">
        <v>5746.74</v>
      </c>
      <c r="K21" s="33">
        <v>7181.11</v>
      </c>
      <c r="L21" s="43">
        <f>M21/G21</f>
        <v>0.5</v>
      </c>
      <c r="M21" s="35">
        <v>1.04</v>
      </c>
      <c r="N21" s="41">
        <v>3590.55</v>
      </c>
      <c r="O21" s="35">
        <f t="shared" si="2"/>
        <v>1.04</v>
      </c>
      <c r="P21" s="41">
        <f>O21*I21</f>
        <v>3590.5584000000003</v>
      </c>
      <c r="Q21" s="35">
        <f t="shared" si="3"/>
        <v>1.04</v>
      </c>
      <c r="R21" s="42">
        <f t="shared" si="1"/>
        <v>3590.5584000000003</v>
      </c>
      <c r="S21" s="46"/>
    </row>
    <row r="22" spans="1:19" ht="24.95" customHeight="1" x14ac:dyDescent="0.25">
      <c r="A22" s="21" t="s">
        <v>42</v>
      </c>
      <c r="B22" s="5"/>
      <c r="C22" s="5"/>
      <c r="D22" s="5"/>
      <c r="E22" s="6" t="s">
        <v>43</v>
      </c>
      <c r="F22" s="5"/>
      <c r="G22" s="5"/>
      <c r="H22" s="7"/>
      <c r="I22" s="7"/>
      <c r="J22" s="7"/>
      <c r="K22" s="34">
        <v>31336.080000000002</v>
      </c>
      <c r="L22" s="43"/>
      <c r="M22" s="36"/>
      <c r="N22" s="41">
        <f t="shared" si="0"/>
        <v>0</v>
      </c>
      <c r="O22" s="35"/>
      <c r="P22" s="41"/>
      <c r="Q22" s="35"/>
      <c r="R22" s="42">
        <f t="shared" si="1"/>
        <v>0</v>
      </c>
      <c r="S22" s="46"/>
    </row>
    <row r="23" spans="1:19" x14ac:dyDescent="0.25">
      <c r="A23" s="22"/>
      <c r="B23" s="8"/>
      <c r="C23" s="8"/>
      <c r="D23" s="8"/>
      <c r="E23" s="9"/>
      <c r="F23" s="8"/>
      <c r="G23" s="8"/>
      <c r="H23" s="10"/>
      <c r="I23" s="10"/>
      <c r="J23" s="10"/>
      <c r="K23" s="33"/>
      <c r="L23" s="43"/>
      <c r="M23" s="36"/>
      <c r="N23" s="41">
        <f t="shared" si="0"/>
        <v>0</v>
      </c>
      <c r="O23" s="35"/>
      <c r="P23" s="41"/>
      <c r="Q23" s="35"/>
      <c r="R23" s="42">
        <f t="shared" si="1"/>
        <v>0</v>
      </c>
      <c r="S23" s="46"/>
    </row>
    <row r="24" spans="1:19" ht="30" x14ac:dyDescent="0.25">
      <c r="A24" s="22" t="s">
        <v>44</v>
      </c>
      <c r="B24" s="8" t="s">
        <v>17</v>
      </c>
      <c r="C24" s="8" t="s">
        <v>24</v>
      </c>
      <c r="D24" s="8" t="s">
        <v>45</v>
      </c>
      <c r="E24" s="9" t="s">
        <v>46</v>
      </c>
      <c r="F24" s="8" t="s">
        <v>33</v>
      </c>
      <c r="G24" s="8">
        <v>7.74</v>
      </c>
      <c r="H24" s="10">
        <v>3239.91</v>
      </c>
      <c r="I24" s="10">
        <v>4048.59</v>
      </c>
      <c r="J24" s="10">
        <v>25076.9</v>
      </c>
      <c r="K24" s="33">
        <v>31336.080000000002</v>
      </c>
      <c r="L24" s="43">
        <f>M24/G24</f>
        <v>0.54780361757105944</v>
      </c>
      <c r="M24" s="47">
        <v>4.24</v>
      </c>
      <c r="N24" s="41">
        <v>17166.009999999998</v>
      </c>
      <c r="O24" s="35">
        <f t="shared" si="2"/>
        <v>3.5</v>
      </c>
      <c r="P24" s="41">
        <f>O24*I24</f>
        <v>14170.065000000001</v>
      </c>
      <c r="Q24" s="35">
        <f t="shared" si="3"/>
        <v>3.5</v>
      </c>
      <c r="R24" s="42">
        <f t="shared" si="1"/>
        <v>14170.065000000001</v>
      </c>
      <c r="S24" s="46"/>
    </row>
    <row r="25" spans="1:19" x14ac:dyDescent="0.25">
      <c r="A25" s="23"/>
      <c r="E25" s="24"/>
      <c r="H25" s="25"/>
      <c r="I25" s="25"/>
      <c r="J25" s="25"/>
      <c r="K25" s="25"/>
      <c r="L25" s="57"/>
      <c r="M25" s="58"/>
      <c r="N25" s="79">
        <f>SUM(N11:N24)</f>
        <v>30314.390799999997</v>
      </c>
      <c r="O25" s="61"/>
      <c r="P25" s="79">
        <f>SUM(P11:P24)</f>
        <v>29270.947400000001</v>
      </c>
      <c r="Q25" s="61"/>
      <c r="R25" s="78">
        <f>SUM(R11:R24)</f>
        <v>29270.947400000001</v>
      </c>
      <c r="S25" s="46"/>
    </row>
    <row r="26" spans="1:19" ht="15.75" x14ac:dyDescent="0.25">
      <c r="A26" s="23"/>
      <c r="E26" s="24"/>
      <c r="H26" s="25"/>
      <c r="I26" s="26" t="s">
        <v>12</v>
      </c>
      <c r="J26" s="26"/>
      <c r="K26" s="26">
        <v>47685.53</v>
      </c>
      <c r="L26" s="57"/>
      <c r="M26" s="58"/>
      <c r="N26" s="58"/>
      <c r="O26" s="61"/>
      <c r="P26" s="58"/>
      <c r="Q26" s="61"/>
      <c r="R26" s="59"/>
      <c r="S26" s="46"/>
    </row>
    <row r="27" spans="1:19" ht="15.75" x14ac:dyDescent="0.25">
      <c r="A27" s="23"/>
      <c r="E27" s="24"/>
      <c r="H27" s="25"/>
      <c r="I27" s="26" t="s">
        <v>47</v>
      </c>
      <c r="J27" s="26"/>
      <c r="K27" s="26">
        <f>K28-K26</f>
        <v>11899.809999999998</v>
      </c>
      <c r="L27" s="57"/>
      <c r="M27" s="58"/>
      <c r="N27" s="58"/>
      <c r="O27" s="61"/>
      <c r="P27" s="58"/>
      <c r="Q27" s="61"/>
      <c r="R27" s="59"/>
      <c r="S27" s="46"/>
    </row>
    <row r="28" spans="1:19" ht="15.75" x14ac:dyDescent="0.25">
      <c r="A28" s="23"/>
      <c r="E28" s="24"/>
      <c r="H28" s="25"/>
      <c r="I28" s="26" t="s">
        <v>13</v>
      </c>
      <c r="J28" s="26"/>
      <c r="K28" s="26">
        <v>59585.34</v>
      </c>
      <c r="L28" s="57"/>
      <c r="M28" s="58"/>
      <c r="N28" s="58"/>
      <c r="O28" s="61"/>
      <c r="P28" s="58"/>
      <c r="Q28" s="61"/>
      <c r="R28" s="59"/>
      <c r="S28" s="46"/>
    </row>
    <row r="29" spans="1:19" x14ac:dyDescent="0.25">
      <c r="A29" s="23"/>
      <c r="D29" s="69" t="s">
        <v>48</v>
      </c>
      <c r="E29" s="69"/>
      <c r="F29" s="69"/>
      <c r="G29" s="69"/>
      <c r="H29" s="25"/>
      <c r="I29" s="25"/>
      <c r="J29" s="25"/>
      <c r="K29" s="25"/>
      <c r="L29" s="57"/>
      <c r="M29" s="58"/>
      <c r="N29" s="58"/>
      <c r="O29" s="61"/>
      <c r="P29" s="58"/>
      <c r="Q29" s="61"/>
      <c r="R29" s="59"/>
      <c r="S29" s="46"/>
    </row>
    <row r="30" spans="1:19" x14ac:dyDescent="0.25">
      <c r="A30" s="23"/>
      <c r="D30" s="27" t="s">
        <v>49</v>
      </c>
      <c r="E30" s="27"/>
      <c r="F30" s="27"/>
      <c r="G30" s="27"/>
      <c r="L30" s="57"/>
      <c r="M30" s="58"/>
      <c r="N30" s="58"/>
      <c r="O30" s="61"/>
      <c r="P30" s="58"/>
      <c r="Q30" s="61"/>
      <c r="R30" s="59"/>
      <c r="S30" s="46"/>
    </row>
    <row r="31" spans="1:19" ht="15.75" thickBot="1" x14ac:dyDescent="0.3">
      <c r="A31" s="28"/>
      <c r="B31" s="29"/>
      <c r="C31" s="29"/>
      <c r="D31" s="30" t="s">
        <v>50</v>
      </c>
      <c r="E31" s="31"/>
      <c r="F31" s="30"/>
      <c r="G31" s="30"/>
      <c r="H31" s="29"/>
      <c r="I31" s="29"/>
      <c r="J31" s="29"/>
      <c r="K31" s="29"/>
      <c r="L31" s="80"/>
      <c r="M31" s="70"/>
      <c r="N31" s="70"/>
      <c r="O31" s="77"/>
      <c r="P31" s="70"/>
      <c r="Q31" s="77"/>
      <c r="R31" s="71"/>
      <c r="S31" s="46"/>
    </row>
    <row r="33" spans="8:18" x14ac:dyDescent="0.25">
      <c r="N33" s="44"/>
    </row>
    <row r="34" spans="8:18" x14ac:dyDescent="0.25">
      <c r="H34" s="48"/>
      <c r="I34" s="49"/>
      <c r="J34" s="25"/>
      <c r="K34" s="25"/>
      <c r="M34" s="50"/>
    </row>
    <row r="35" spans="8:18" x14ac:dyDescent="0.25">
      <c r="K35" s="25"/>
      <c r="P35" s="44"/>
      <c r="R35" s="44"/>
    </row>
    <row r="36" spans="8:18" x14ac:dyDescent="0.25">
      <c r="K36" s="45"/>
    </row>
    <row r="37" spans="8:18" x14ac:dyDescent="0.25">
      <c r="I37" s="45"/>
      <c r="J37" s="25"/>
    </row>
    <row r="38" spans="8:18" x14ac:dyDescent="0.25">
      <c r="J38" s="25"/>
    </row>
    <row r="39" spans="8:18" x14ac:dyDescent="0.25">
      <c r="I39" s="46"/>
      <c r="J39" s="25"/>
    </row>
  </sheetData>
  <sheetProtection formatCells="0" formatColumns="0" formatRows="0" insertColumns="0" insertRows="0" insertHyperlinks="0" deleteColumns="0" deleteRows="0" sort="0" autoFilter="0" pivotTables="0"/>
  <autoFilter ref="A8:K8" xr:uid="{00000000-0009-0000-0000-000000000000}"/>
  <mergeCells count="21">
    <mergeCell ref="A3:C3"/>
    <mergeCell ref="E3:K3"/>
    <mergeCell ref="D29:G29"/>
    <mergeCell ref="O8:P9"/>
    <mergeCell ref="Q8:R9"/>
    <mergeCell ref="L6:R7"/>
    <mergeCell ref="L8:L9"/>
    <mergeCell ref="M8:N9"/>
    <mergeCell ref="Q25:Q31"/>
    <mergeCell ref="R25:R31"/>
    <mergeCell ref="N25:N31"/>
    <mergeCell ref="L25:M31"/>
    <mergeCell ref="O25:O31"/>
    <mergeCell ref="P25:P31"/>
    <mergeCell ref="L1:R1"/>
    <mergeCell ref="L2:R2"/>
    <mergeCell ref="L3:R3"/>
    <mergeCell ref="L4:O4"/>
    <mergeCell ref="L5:O5"/>
    <mergeCell ref="P4:R4"/>
    <mergeCell ref="P5:R5"/>
  </mergeCells>
  <pageMargins left="0.23622047244094491" right="0.23622047244094491" top="0.74803149606299213" bottom="0.74803149606299213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BM 05</vt:lpstr>
      <vt:lpstr>'BM 05'!Area_de_impressao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Sinapi em Excel</dc:title>
  <dc:subject>Sinapi em Excel</dc:subject>
  <dc:creator>i9orcamentos.com.br</dc:creator>
  <cp:keywords>Sinapi Excel</cp:keywords>
  <dc:description>Sinapi em Excel</dc:description>
  <cp:lastModifiedBy>ELIAS FERREIRA SOEIRO</cp:lastModifiedBy>
  <cp:lastPrinted>2025-07-01T14:16:34Z</cp:lastPrinted>
  <dcterms:created xsi:type="dcterms:W3CDTF">2024-01-11T23:53:39Z</dcterms:created>
  <dcterms:modified xsi:type="dcterms:W3CDTF">2025-07-01T14:17:41Z</dcterms:modified>
  <cp:category>Sinapi Excel</cp:category>
</cp:coreProperties>
</file>